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5-2027\МЗ и Показатели на 2025-2027\ПОКАЗАТЕЛИ ПЛАНА ФХД 2025-2027\Дет.сад Ракитное\"/>
    </mc:Choice>
  </mc:AlternateContent>
  <bookViews>
    <workbookView xWindow="150" yWindow="165" windowWidth="9420" windowHeight="7365"/>
  </bookViews>
  <sheets>
    <sheet name="Прил 14 (Свод плана ФХД)" sheetId="4" r:id="rId1"/>
  </sheets>
  <definedNames>
    <definedName name="_xlnm.Print_Area" localSheetId="0">'Прил 14 (Свод плана ФХД)'!$A$1:$G$61</definedName>
  </definedNames>
  <calcPr calcId="162913"/>
</workbook>
</file>

<file path=xl/calcChain.xml><?xml version="1.0" encoding="utf-8"?>
<calcChain xmlns="http://schemas.openxmlformats.org/spreadsheetml/2006/main">
  <c r="D15" i="4" l="1"/>
  <c r="D47" i="4" l="1"/>
  <c r="C47" i="4" l="1"/>
  <c r="B47" i="4" s="1"/>
  <c r="B56" i="4"/>
  <c r="D22" i="4" l="1"/>
  <c r="D41" i="4"/>
  <c r="F9" i="4"/>
  <c r="F56" i="4"/>
  <c r="B11" i="4"/>
  <c r="F11" i="4" s="1"/>
  <c r="B12" i="4"/>
  <c r="F12" i="4" s="1"/>
  <c r="B13" i="4"/>
  <c r="F13" i="4" s="1"/>
  <c r="B14" i="4"/>
  <c r="F14" i="4" s="1"/>
  <c r="B16" i="4"/>
  <c r="F16" i="4" s="1"/>
  <c r="B17" i="4"/>
  <c r="F17" i="4" s="1"/>
  <c r="B18" i="4"/>
  <c r="F18" i="4" s="1"/>
  <c r="B19" i="4"/>
  <c r="F19" i="4" s="1"/>
  <c r="B20" i="4"/>
  <c r="F20" i="4" s="1"/>
  <c r="B21" i="4"/>
  <c r="F21" i="4" s="1"/>
  <c r="B23" i="4"/>
  <c r="F23" i="4" s="1"/>
  <c r="B24" i="4"/>
  <c r="F24" i="4" s="1"/>
  <c r="B25" i="4"/>
  <c r="F25" i="4" s="1"/>
  <c r="B26" i="4"/>
  <c r="F26" i="4" s="1"/>
  <c r="B27" i="4"/>
  <c r="F27" i="4" s="1"/>
  <c r="B28" i="4"/>
  <c r="F28" i="4" s="1"/>
  <c r="B29" i="4"/>
  <c r="F29" i="4" s="1"/>
  <c r="B30" i="4"/>
  <c r="F30" i="4" s="1"/>
  <c r="B31" i="4"/>
  <c r="F31" i="4" s="1"/>
  <c r="B32" i="4"/>
  <c r="F32" i="4" s="1"/>
  <c r="B34" i="4"/>
  <c r="F34" i="4" s="1"/>
  <c r="B35" i="4"/>
  <c r="F35" i="4" s="1"/>
  <c r="B36" i="4"/>
  <c r="F36" i="4" s="1"/>
  <c r="B37" i="4"/>
  <c r="F37" i="4" s="1"/>
  <c r="B38" i="4"/>
  <c r="F38" i="4" s="1"/>
  <c r="B39" i="4"/>
  <c r="F39" i="4" s="1"/>
  <c r="B40" i="4"/>
  <c r="F40" i="4" s="1"/>
  <c r="B42" i="4"/>
  <c r="F42" i="4" s="1"/>
  <c r="B43" i="4"/>
  <c r="F43" i="4" s="1"/>
  <c r="B44" i="4"/>
  <c r="F44" i="4" s="1"/>
  <c r="B45" i="4"/>
  <c r="F45" i="4" s="1"/>
  <c r="B46" i="4"/>
  <c r="F46" i="4" s="1"/>
  <c r="B48" i="4"/>
  <c r="F48" i="4" s="1"/>
  <c r="B49" i="4"/>
  <c r="F49" i="4" s="1"/>
  <c r="B50" i="4"/>
  <c r="F50" i="4" s="1"/>
  <c r="B51" i="4"/>
  <c r="F51" i="4" s="1"/>
  <c r="B52" i="4"/>
  <c r="F52" i="4" s="1"/>
  <c r="B53" i="4"/>
  <c r="F53" i="4" s="1"/>
  <c r="B54" i="4"/>
  <c r="F54" i="4" s="1"/>
  <c r="B55" i="4"/>
  <c r="F55" i="4" s="1"/>
  <c r="B10" i="4"/>
  <c r="F10" i="4" s="1"/>
  <c r="G47" i="4"/>
  <c r="G8" i="4" s="1"/>
  <c r="D33" i="4"/>
  <c r="E41" i="4"/>
  <c r="E15" i="4"/>
  <c r="E22" i="4"/>
  <c r="E33" i="4"/>
  <c r="E47" i="4"/>
  <c r="E57" i="4" l="1"/>
  <c r="E8" i="4"/>
  <c r="B33" i="4"/>
  <c r="F33" i="4" s="1"/>
  <c r="B22" i="4"/>
  <c r="F22" i="4" s="1"/>
  <c r="B41" i="4"/>
  <c r="F41" i="4" s="1"/>
  <c r="G57" i="4"/>
  <c r="B15" i="4"/>
  <c r="F15" i="4" s="1"/>
  <c r="D57" i="4"/>
  <c r="D8" i="4"/>
  <c r="C57" i="4"/>
  <c r="C8" i="4"/>
  <c r="F47" i="4"/>
  <c r="B8" i="4" l="1"/>
  <c r="F8" i="4" s="1"/>
  <c r="B57" i="4"/>
  <c r="F57" i="4" s="1"/>
</calcChain>
</file>

<file path=xl/sharedStrings.xml><?xml version="1.0" encoding="utf-8"?>
<sst xmlns="http://schemas.openxmlformats.org/spreadsheetml/2006/main" count="67" uniqueCount="67">
  <si>
    <t>КОСГУ</t>
  </si>
  <si>
    <t>Тел.</t>
  </si>
  <si>
    <t>** заполняется в ручную</t>
  </si>
  <si>
    <t>Увеличение стоимости материальных запасов (340)</t>
  </si>
  <si>
    <t>Увеличение стоимости основных средств (310)</t>
  </si>
  <si>
    <t>Социальное обеспечение  (260)</t>
  </si>
  <si>
    <t>Прочие расходы (290)</t>
  </si>
  <si>
    <t>Прочие работы, услуги (226)</t>
  </si>
  <si>
    <t>Работы, услуги по содержанию имущества (225)</t>
  </si>
  <si>
    <t>Коммунальные услуги (223)</t>
  </si>
  <si>
    <t>Транспортные услуги (222)</t>
  </si>
  <si>
    <t>Услуги связи (221)</t>
  </si>
  <si>
    <t>Начисления на выплаты по оплате труда (213)</t>
  </si>
  <si>
    <t>Прочие выплаты (212)</t>
  </si>
  <si>
    <t>Заработная плата (211)</t>
  </si>
  <si>
    <t>Всего</t>
  </si>
  <si>
    <t>Муниципальное казенное учреждение "Управление народного образования" 
Дальнереченского муниципального района</t>
  </si>
  <si>
    <t>Реализация основных
 общеобразовательных программ дошкольного образования- 0701</t>
  </si>
  <si>
    <t>нормативные
 затраты на содержание имущества</t>
  </si>
  <si>
    <t>Дальэнерго</t>
  </si>
  <si>
    <t>Примтеплоэнерго</t>
  </si>
  <si>
    <t>Обслуживание АПС</t>
  </si>
  <si>
    <t>Сервисное обслуживание узла учета тепловой энергии</t>
  </si>
  <si>
    <t>Зарядка огнетушителей</t>
  </si>
  <si>
    <t>оказание услуг мониторинга по системе ГЛОНАСС</t>
  </si>
  <si>
    <t>техосмотр</t>
  </si>
  <si>
    <t>поддержание технико-экономических показателей объектов имущества (заправка катриджей)</t>
  </si>
  <si>
    <t>окашивание территории</t>
  </si>
  <si>
    <t>акарицидная обработка</t>
  </si>
  <si>
    <t>дезинфекция, дератизация</t>
  </si>
  <si>
    <t>Проведение медицинского осмотра</t>
  </si>
  <si>
    <t>Проведение лабораторных исследований</t>
  </si>
  <si>
    <t>Налог на имущество и земельный налог (851)</t>
  </si>
  <si>
    <t>иные платежи(853)</t>
  </si>
  <si>
    <t>медикаменты</t>
  </si>
  <si>
    <t>питание</t>
  </si>
  <si>
    <t>дрова</t>
  </si>
  <si>
    <t>ГСМ</t>
  </si>
  <si>
    <t>Запчасти</t>
  </si>
  <si>
    <t>Материалы для текущего ремонта</t>
  </si>
  <si>
    <t>Оплата Интернета</t>
  </si>
  <si>
    <t>Готовые блюда</t>
  </si>
  <si>
    <t>Поступления от оказания государственным бюджетным учреждением 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</si>
  <si>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>Главный распорядитель средств  бюджета</t>
  </si>
  <si>
    <t>Водопотребление</t>
  </si>
  <si>
    <t>вывоз твердых отходов</t>
  </si>
  <si>
    <t>прочие налоги(транспортный и (852)</t>
  </si>
  <si>
    <t>Спец.одежда</t>
  </si>
  <si>
    <t>Предрейсовый  медосмотр</t>
  </si>
  <si>
    <t>КОСГУ-240</t>
  </si>
  <si>
    <t xml:space="preserve">Присмотр
 и уход-0110170590-611-241 </t>
  </si>
  <si>
    <t>Водоотведение</t>
  </si>
  <si>
    <t>реализация основных общеобразовательных программ дошкольного образования-0110193070-611-241(краевые)</t>
  </si>
  <si>
    <t>Директор МКУ "УНО"ДМР</t>
  </si>
  <si>
    <t>Гуцалюк Н.В.</t>
  </si>
  <si>
    <t>(наименование ГРБС)</t>
  </si>
  <si>
    <t xml:space="preserve">Исполнитель </t>
  </si>
  <si>
    <t>Бринько Т.В.</t>
  </si>
  <si>
    <t>услуги мониторинга</t>
  </si>
  <si>
    <t>Вывоз жидких отходов</t>
  </si>
  <si>
    <t>маски и перчатки</t>
  </si>
  <si>
    <t>ПЛАН
 Финансово-хозяйственной деятельности МДОБУ "Детскийсад с.Ракитное"</t>
  </si>
  <si>
    <t>Возмещение затрат по электроэнергии</t>
  </si>
  <si>
    <t>Оплата услуг по оснащению системы передач тревожных сообщений</t>
  </si>
  <si>
    <t>хоз.расходы</t>
  </si>
  <si>
    <t>Сумма финансового обеспечения муниципального задания на 2025год</t>
  </si>
  <si>
    <r>
      <t xml:space="preserve"> Показатели плана финансово-хозяйственной деятельности бюджетных  учреждений  на очередной финансовый год и плановый период по </t>
    </r>
    <r>
      <rPr>
        <b/>
        <sz val="18"/>
        <color indexed="8"/>
        <rFont val="Times New Roman"/>
        <family val="1"/>
        <charset val="204"/>
      </rPr>
      <t>МДОБУ "Детский сад с.Ракитное"-2025год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</si>
</sst>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\ &quot;р.&quot;_-;\-* #,##0.00\ &quot;р.&quot;_-;_-* &quot;-&quot;??\ &quot;р.&quot;_-;_-@_-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Times New Roman"/>
      <family val="2"/>
      <charset val="204"/>
    </font>
    <font>
      <sz val="10"/>
      <name val="Helv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0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1" fillId="0" borderId="0"/>
    <xf numFmtId="0" fontId="10" fillId="0" borderId="0"/>
    <xf numFmtId="0" fontId="11" fillId="0" borderId="0"/>
    <xf numFmtId="0" fontId="32" fillId="0" borderId="0"/>
    <xf numFmtId="0" fontId="14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3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1" fillId="0" borderId="0"/>
    <xf numFmtId="0" fontId="11" fillId="0" borderId="0"/>
    <xf numFmtId="0" fontId="30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5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4" fontId="24" fillId="0" borderId="4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" fontId="25" fillId="4" borderId="4" xfId="0" applyNumberFormat="1" applyFont="1" applyFill="1" applyBorder="1"/>
    <xf numFmtId="4" fontId="21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" fontId="21" fillId="0" borderId="7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22" fillId="0" borderId="7" xfId="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4" fontId="21" fillId="0" borderId="11" xfId="0" applyNumberFormat="1" applyFont="1" applyBorder="1" applyAlignment="1">
      <alignment horizontal="center" vertical="center"/>
    </xf>
    <xf numFmtId="4" fontId="25" fillId="2" borderId="4" xfId="0" applyNumberFormat="1" applyFont="1" applyFill="1" applyBorder="1"/>
    <xf numFmtId="4" fontId="8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21" fillId="0" borderId="12" xfId="0" applyNumberFormat="1" applyFont="1" applyFill="1" applyBorder="1" applyAlignment="1">
      <alignment horizontal="center" vertical="center"/>
    </xf>
    <xf numFmtId="4" fontId="21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" fontId="21" fillId="0" borderId="5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 wrapText="1"/>
    </xf>
    <xf numFmtId="4" fontId="17" fillId="2" borderId="4" xfId="0" applyNumberFormat="1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5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7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</cellXfs>
  <cellStyles count="60">
    <cellStyle name="Денежный 2" xfId="1"/>
    <cellStyle name="Денежный 2 2" xfId="2"/>
    <cellStyle name="Денежный 2 3" xfId="3"/>
    <cellStyle name="Денежный 2_стр.00" xfId="4"/>
    <cellStyle name="Обычный" xfId="0" builtinId="0"/>
    <cellStyle name="Обычный 2" xfId="5"/>
    <cellStyle name="Обычный 2 2" xfId="6"/>
    <cellStyle name="Обычный 2 3" xfId="7"/>
    <cellStyle name="Обычный 2 4" xfId="8"/>
    <cellStyle name="Обычный 2_ПЛАН ФХД по Ариадное" xfId="9"/>
    <cellStyle name="Обычный 3" xfId="10"/>
    <cellStyle name="Обычный 3 2" xfId="11"/>
    <cellStyle name="Обычный 3 2 2" xfId="12"/>
    <cellStyle name="Обычный 3 2 2 2" xfId="13"/>
    <cellStyle name="Обычный 3 2 2_ПЛАН ФХД по Ариадное" xfId="14"/>
    <cellStyle name="Обычный 3 2 3" xfId="15"/>
    <cellStyle name="Обычный 3 2_$158869_01d" xfId="16"/>
    <cellStyle name="Обычный 3 3" xfId="17"/>
    <cellStyle name="Обычный 3 3 2" xfId="18"/>
    <cellStyle name="Обычный 3 3 3" xfId="19"/>
    <cellStyle name="Обычный 3 3_$158869_03d" xfId="20"/>
    <cellStyle name="Обычный 3 4" xfId="21"/>
    <cellStyle name="Обычный 3 4 2" xfId="22"/>
    <cellStyle name="Обычный 3 4_ПЛАН ФХД по Ариадное" xfId="23"/>
    <cellStyle name="Обычный 3 5" xfId="24"/>
    <cellStyle name="Обычный 3 6" xfId="25"/>
    <cellStyle name="Обычный 3_$158869_01d" xfId="26"/>
    <cellStyle name="Обычный 4" xfId="27"/>
    <cellStyle name="Обычный 4 2" xfId="28"/>
    <cellStyle name="Обычный 4 3" xfId="29"/>
    <cellStyle name="Обычный 4 4" xfId="30"/>
    <cellStyle name="Обычный 4 5" xfId="31"/>
    <cellStyle name="Обычный 4_стр.00" xfId="32"/>
    <cellStyle name="Обычный 5" xfId="33"/>
    <cellStyle name="Обычный 5 2" xfId="34"/>
    <cellStyle name="Обычный 5 2 2" xfId="35"/>
    <cellStyle name="Обычный 5 2 2 2" xfId="36"/>
    <cellStyle name="Обычный 5 2 2 2 2" xfId="37"/>
    <cellStyle name="Обычный 5 2 2 2_ПЛАН ФХД по Ариадное" xfId="38"/>
    <cellStyle name="Обычный 5 2 2 3" xfId="39"/>
    <cellStyle name="Обычный 5 2 2_$158869_01d" xfId="40"/>
    <cellStyle name="Обычный 5 2 3" xfId="41"/>
    <cellStyle name="Обычный 5 2 3 2" xfId="42"/>
    <cellStyle name="Обычный 5 2 3_ПЛАН ФХД по Ариадное" xfId="43"/>
    <cellStyle name="Обычный 5 2 4" xfId="44"/>
    <cellStyle name="Обычный 5 2_$158869_01d" xfId="45"/>
    <cellStyle name="Обычный 5 3" xfId="46"/>
    <cellStyle name="Обычный 5 3 2" xfId="47"/>
    <cellStyle name="Обычный 5 3_ПЛАН ФХД по Ариадное" xfId="48"/>
    <cellStyle name="Обычный 5 4" xfId="49"/>
    <cellStyle name="Обычный 5 5" xfId="50"/>
    <cellStyle name="Обычный 5_$158869_01d" xfId="51"/>
    <cellStyle name="Обычный 6" xfId="52"/>
    <cellStyle name="Обычный 6 2" xfId="53"/>
    <cellStyle name="Обычный 6 3" xfId="54"/>
    <cellStyle name="Обычный 6_стр.00" xfId="55"/>
    <cellStyle name="Обычный 7" xfId="56"/>
    <cellStyle name="Обычный 7 2" xfId="57"/>
    <cellStyle name="Обычный 8" xfId="58"/>
    <cellStyle name="Стиль 1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G66"/>
  <sheetViews>
    <sheetView tabSelected="1" view="pageBreakPreview" topLeftCell="A43" zoomScaleSheetLayoutView="100" workbookViewId="0">
      <selection activeCell="K47" sqref="K47"/>
    </sheetView>
  </sheetViews>
  <sheetFormatPr defaultRowHeight="15" x14ac:dyDescent="0.25"/>
  <cols>
    <col min="1" max="1" width="21.42578125" customWidth="1"/>
    <col min="2" max="2" width="24.5703125" customWidth="1"/>
    <col min="3" max="3" width="22.42578125" customWidth="1"/>
    <col min="4" max="4" width="20.42578125" style="3" customWidth="1"/>
    <col min="5" max="5" width="18.5703125" customWidth="1"/>
    <col min="6" max="6" width="24.140625" customWidth="1"/>
    <col min="7" max="7" width="19" customWidth="1"/>
  </cols>
  <sheetData>
    <row r="1" spans="1:7" s="1" customFormat="1" ht="50.25" customHeight="1" x14ac:dyDescent="0.3">
      <c r="A1" s="69" t="s">
        <v>66</v>
      </c>
      <c r="B1" s="69"/>
      <c r="C1" s="69"/>
      <c r="D1" s="69"/>
      <c r="E1" s="69"/>
      <c r="F1" s="69"/>
      <c r="G1" s="69"/>
    </row>
    <row r="2" spans="1:7" s="1" customFormat="1" x14ac:dyDescent="0.25">
      <c r="A2" s="9"/>
      <c r="B2" s="9"/>
      <c r="C2" s="9"/>
      <c r="D2" s="9"/>
      <c r="E2" s="9"/>
    </row>
    <row r="3" spans="1:7" s="1" customFormat="1" ht="45.75" customHeight="1" x14ac:dyDescent="0.25">
      <c r="A3" s="64" t="s">
        <v>43</v>
      </c>
      <c r="B3" s="64"/>
      <c r="C3" s="68" t="s">
        <v>16</v>
      </c>
      <c r="D3" s="68"/>
      <c r="E3" s="68"/>
    </row>
    <row r="4" spans="1:7" s="1" customFormat="1" ht="15" customHeight="1" thickBot="1" x14ac:dyDescent="0.3">
      <c r="A4" s="8"/>
      <c r="B4" s="8"/>
      <c r="C4" s="8"/>
      <c r="D4" s="7"/>
      <c r="E4" s="7"/>
    </row>
    <row r="5" spans="1:7" s="1" customFormat="1" ht="89.25" customHeight="1" x14ac:dyDescent="0.25">
      <c r="A5" s="65" t="s">
        <v>0</v>
      </c>
      <c r="B5" s="76" t="s">
        <v>17</v>
      </c>
      <c r="C5" s="77"/>
      <c r="D5" s="77"/>
      <c r="E5" s="77"/>
      <c r="F5" s="73" t="s">
        <v>61</v>
      </c>
      <c r="G5" s="70" t="s">
        <v>42</v>
      </c>
    </row>
    <row r="6" spans="1:7" s="1" customFormat="1" ht="15" customHeight="1" thickBot="1" x14ac:dyDescent="0.3">
      <c r="A6" s="66"/>
      <c r="B6" s="79" t="s">
        <v>65</v>
      </c>
      <c r="C6" s="78"/>
      <c r="D6" s="78"/>
      <c r="E6" s="78"/>
      <c r="F6" s="74"/>
      <c r="G6" s="71"/>
    </row>
    <row r="7" spans="1:7" s="1" customFormat="1" ht="150.75" customHeight="1" x14ac:dyDescent="0.25">
      <c r="A7" s="67"/>
      <c r="B7" s="80"/>
      <c r="C7" s="56" t="s">
        <v>52</v>
      </c>
      <c r="D7" s="43" t="s">
        <v>50</v>
      </c>
      <c r="E7" s="44" t="s">
        <v>18</v>
      </c>
      <c r="F7" s="75"/>
      <c r="G7" s="72"/>
    </row>
    <row r="8" spans="1:7" s="1" customFormat="1" ht="30.75" customHeight="1" x14ac:dyDescent="0.25">
      <c r="A8" s="16" t="s">
        <v>15</v>
      </c>
      <c r="B8" s="21">
        <f>C8+D8+E8</f>
        <v>11793552</v>
      </c>
      <c r="C8" s="57">
        <f>C10+C12+C46+C47</f>
        <v>4357667</v>
      </c>
      <c r="D8" s="37">
        <f>D10+D11+D12+D13+D14+D15+D22+D33+D41+D46+D47</f>
        <v>7435885</v>
      </c>
      <c r="E8" s="14">
        <f>E10+E11+E12+E13+E14+E15+E22+E33+E41+E46+E47</f>
        <v>0</v>
      </c>
      <c r="F8" s="15">
        <f>B8</f>
        <v>11793552</v>
      </c>
      <c r="G8" s="46">
        <f>G47</f>
        <v>936000</v>
      </c>
    </row>
    <row r="9" spans="1:7" s="1" customFormat="1" ht="16.5" x14ac:dyDescent="0.25">
      <c r="A9" s="17"/>
      <c r="B9" s="22"/>
      <c r="C9" s="47"/>
      <c r="D9" s="38"/>
      <c r="E9" s="5"/>
      <c r="F9" s="15">
        <f t="shared" ref="F9:F56" si="0">B9</f>
        <v>0</v>
      </c>
      <c r="G9" s="25"/>
    </row>
    <row r="10" spans="1:7" s="1" customFormat="1" ht="31.5" x14ac:dyDescent="0.25">
      <c r="A10" s="18" t="s">
        <v>14</v>
      </c>
      <c r="B10" s="24">
        <f>C10+D10+E10</f>
        <v>7188182</v>
      </c>
      <c r="C10" s="48">
        <v>3247980</v>
      </c>
      <c r="D10" s="39">
        <v>3940202</v>
      </c>
      <c r="E10" s="10"/>
      <c r="F10" s="15">
        <f t="shared" si="0"/>
        <v>7188182</v>
      </c>
      <c r="G10" s="25"/>
    </row>
    <row r="11" spans="1:7" s="1" customFormat="1" ht="31.5" x14ac:dyDescent="0.25">
      <c r="A11" s="18" t="s">
        <v>13</v>
      </c>
      <c r="B11" s="23">
        <f t="shared" ref="B11:B56" si="1">C11+D11+E11</f>
        <v>0</v>
      </c>
      <c r="C11" s="48"/>
      <c r="D11" s="39">
        <v>0</v>
      </c>
      <c r="E11" s="10"/>
      <c r="F11" s="15">
        <f t="shared" si="0"/>
        <v>0</v>
      </c>
      <c r="G11" s="25"/>
    </row>
    <row r="12" spans="1:7" s="1" customFormat="1" ht="47.25" x14ac:dyDescent="0.25">
      <c r="A12" s="18" t="s">
        <v>12</v>
      </c>
      <c r="B12" s="24">
        <f t="shared" si="1"/>
        <v>2170831</v>
      </c>
      <c r="C12" s="48">
        <v>980890</v>
      </c>
      <c r="D12" s="39">
        <v>1189941</v>
      </c>
      <c r="E12" s="10"/>
      <c r="F12" s="15">
        <f t="shared" si="0"/>
        <v>2170831</v>
      </c>
      <c r="G12" s="25"/>
    </row>
    <row r="13" spans="1:7" s="1" customFormat="1" ht="20.25" customHeight="1" x14ac:dyDescent="0.25">
      <c r="A13" s="18" t="s">
        <v>11</v>
      </c>
      <c r="B13" s="24">
        <f t="shared" si="1"/>
        <v>50002</v>
      </c>
      <c r="C13" s="48"/>
      <c r="D13" s="39">
        <v>50002</v>
      </c>
      <c r="E13" s="10"/>
      <c r="F13" s="15">
        <f t="shared" si="0"/>
        <v>50002</v>
      </c>
      <c r="G13" s="25"/>
    </row>
    <row r="14" spans="1:7" s="1" customFormat="1" ht="31.5" x14ac:dyDescent="0.25">
      <c r="A14" s="18" t="s">
        <v>10</v>
      </c>
      <c r="B14" s="23">
        <f t="shared" si="1"/>
        <v>0</v>
      </c>
      <c r="C14" s="48"/>
      <c r="D14" s="39">
        <v>0</v>
      </c>
      <c r="E14" s="10"/>
      <c r="F14" s="15">
        <f t="shared" si="0"/>
        <v>0</v>
      </c>
      <c r="G14" s="25"/>
    </row>
    <row r="15" spans="1:7" s="1" customFormat="1" ht="31.5" x14ac:dyDescent="0.25">
      <c r="A15" s="18" t="s">
        <v>9</v>
      </c>
      <c r="B15" s="24">
        <f t="shared" si="1"/>
        <v>1787154.79</v>
      </c>
      <c r="C15" s="49"/>
      <c r="D15" s="35">
        <f>D16+D17+D18+D19+D20+D21</f>
        <v>1787154.79</v>
      </c>
      <c r="E15" s="12">
        <f>E16+E17</f>
        <v>0</v>
      </c>
      <c r="F15" s="15">
        <f t="shared" si="0"/>
        <v>1787154.79</v>
      </c>
      <c r="G15" s="25"/>
    </row>
    <row r="16" spans="1:7" s="1" customFormat="1" ht="21.75" customHeight="1" x14ac:dyDescent="0.25">
      <c r="A16" s="19" t="s">
        <v>19</v>
      </c>
      <c r="B16" s="23">
        <f t="shared" si="1"/>
        <v>207206.73</v>
      </c>
      <c r="C16" s="48"/>
      <c r="D16" s="39">
        <v>207206.73</v>
      </c>
      <c r="E16" s="10"/>
      <c r="F16" s="15">
        <f t="shared" si="0"/>
        <v>207206.73</v>
      </c>
      <c r="G16" s="25"/>
    </row>
    <row r="17" spans="1:7" s="1" customFormat="1" ht="16.5" x14ac:dyDescent="0.25">
      <c r="A17" s="19" t="s">
        <v>20</v>
      </c>
      <c r="B17" s="23">
        <f t="shared" si="1"/>
        <v>1419290.99</v>
      </c>
      <c r="C17" s="48"/>
      <c r="D17" s="39">
        <v>1419290.99</v>
      </c>
      <c r="E17" s="10"/>
      <c r="F17" s="15">
        <f t="shared" si="0"/>
        <v>1419290.99</v>
      </c>
      <c r="G17" s="25"/>
    </row>
    <row r="18" spans="1:7" s="1" customFormat="1" ht="31.5" x14ac:dyDescent="0.25">
      <c r="A18" s="19" t="s">
        <v>59</v>
      </c>
      <c r="B18" s="23">
        <f t="shared" si="1"/>
        <v>83000</v>
      </c>
      <c r="C18" s="48"/>
      <c r="D18" s="39">
        <v>83000</v>
      </c>
      <c r="E18" s="10"/>
      <c r="F18" s="15">
        <f t="shared" si="0"/>
        <v>83000</v>
      </c>
      <c r="G18" s="25"/>
    </row>
    <row r="19" spans="1:7" s="1" customFormat="1" ht="16.5" x14ac:dyDescent="0.25">
      <c r="A19" s="19" t="s">
        <v>44</v>
      </c>
      <c r="B19" s="23">
        <f t="shared" si="1"/>
        <v>0</v>
      </c>
      <c r="C19" s="48"/>
      <c r="D19" s="39"/>
      <c r="E19" s="10"/>
      <c r="F19" s="15">
        <f t="shared" si="0"/>
        <v>0</v>
      </c>
      <c r="G19" s="25"/>
    </row>
    <row r="20" spans="1:7" s="1" customFormat="1" ht="16.5" x14ac:dyDescent="0.25">
      <c r="A20" s="19" t="s">
        <v>51</v>
      </c>
      <c r="B20" s="23">
        <f t="shared" si="1"/>
        <v>0</v>
      </c>
      <c r="C20" s="48"/>
      <c r="D20" s="39"/>
      <c r="E20" s="10"/>
      <c r="F20" s="15">
        <f t="shared" si="0"/>
        <v>0</v>
      </c>
      <c r="G20" s="25"/>
    </row>
    <row r="21" spans="1:7" s="1" customFormat="1" ht="69.75" customHeight="1" x14ac:dyDescent="0.25">
      <c r="A21" s="19" t="s">
        <v>62</v>
      </c>
      <c r="B21" s="23">
        <f t="shared" si="1"/>
        <v>77657.070000000007</v>
      </c>
      <c r="C21" s="48"/>
      <c r="D21" s="39">
        <v>77657.070000000007</v>
      </c>
      <c r="E21" s="10"/>
      <c r="F21" s="15">
        <f t="shared" si="0"/>
        <v>77657.070000000007</v>
      </c>
      <c r="G21" s="25"/>
    </row>
    <row r="22" spans="1:7" s="1" customFormat="1" ht="47.25" x14ac:dyDescent="0.25">
      <c r="A22" s="18" t="s">
        <v>8</v>
      </c>
      <c r="B22" s="24">
        <f t="shared" si="1"/>
        <v>125049</v>
      </c>
      <c r="C22" s="50"/>
      <c r="D22" s="35">
        <f>D23+D24+D25+D28+D29+D30+D31+D32</f>
        <v>125049</v>
      </c>
      <c r="E22" s="12">
        <f>E23+E24+E25+E26+E27+E28+E29+E30+E32</f>
        <v>0</v>
      </c>
      <c r="F22" s="15">
        <f t="shared" si="0"/>
        <v>125049</v>
      </c>
      <c r="G22" s="25"/>
    </row>
    <row r="23" spans="1:7" s="1" customFormat="1" ht="16.5" x14ac:dyDescent="0.25">
      <c r="A23" s="20" t="s">
        <v>21</v>
      </c>
      <c r="B23" s="23">
        <f t="shared" si="1"/>
        <v>32400</v>
      </c>
      <c r="C23" s="48"/>
      <c r="D23" s="39">
        <v>32400</v>
      </c>
      <c r="E23" s="10"/>
      <c r="F23" s="15">
        <f t="shared" si="0"/>
        <v>32400</v>
      </c>
      <c r="G23" s="25"/>
    </row>
    <row r="24" spans="1:7" s="1" customFormat="1" ht="60" x14ac:dyDescent="0.25">
      <c r="A24" s="20" t="s">
        <v>22</v>
      </c>
      <c r="B24" s="23">
        <f t="shared" si="1"/>
        <v>31500</v>
      </c>
      <c r="C24" s="48"/>
      <c r="D24" s="39">
        <v>31500</v>
      </c>
      <c r="E24" s="10"/>
      <c r="F24" s="15">
        <f t="shared" si="0"/>
        <v>31500</v>
      </c>
      <c r="G24" s="25"/>
    </row>
    <row r="25" spans="1:7" s="1" customFormat="1" ht="30" x14ac:dyDescent="0.25">
      <c r="A25" s="20" t="s">
        <v>23</v>
      </c>
      <c r="B25" s="23">
        <f t="shared" si="1"/>
        <v>7000</v>
      </c>
      <c r="C25" s="48"/>
      <c r="D25" s="39">
        <v>7000</v>
      </c>
      <c r="E25" s="10"/>
      <c r="F25" s="15">
        <f t="shared" si="0"/>
        <v>7000</v>
      </c>
      <c r="G25" s="25"/>
    </row>
    <row r="26" spans="1:7" s="1" customFormat="1" ht="45" x14ac:dyDescent="0.25">
      <c r="A26" s="20" t="s">
        <v>24</v>
      </c>
      <c r="B26" s="23">
        <f t="shared" si="1"/>
        <v>0</v>
      </c>
      <c r="C26" s="48"/>
      <c r="D26" s="39"/>
      <c r="E26" s="10"/>
      <c r="F26" s="15">
        <f t="shared" si="0"/>
        <v>0</v>
      </c>
      <c r="G26" s="25"/>
    </row>
    <row r="27" spans="1:7" s="1" customFormat="1" ht="16.5" x14ac:dyDescent="0.25">
      <c r="A27" s="20" t="s">
        <v>25</v>
      </c>
      <c r="B27" s="23">
        <f t="shared" si="1"/>
        <v>0</v>
      </c>
      <c r="C27" s="48"/>
      <c r="D27" s="39"/>
      <c r="E27" s="10"/>
      <c r="F27" s="15">
        <f t="shared" si="0"/>
        <v>0</v>
      </c>
      <c r="G27" s="25"/>
    </row>
    <row r="28" spans="1:7" s="1" customFormat="1" ht="75" x14ac:dyDescent="0.25">
      <c r="A28" s="20" t="s">
        <v>26</v>
      </c>
      <c r="B28" s="23">
        <f t="shared" si="1"/>
        <v>15000</v>
      </c>
      <c r="C28" s="48"/>
      <c r="D28" s="39">
        <v>15000</v>
      </c>
      <c r="E28" s="10"/>
      <c r="F28" s="15">
        <f t="shared" si="0"/>
        <v>15000</v>
      </c>
      <c r="G28" s="25"/>
    </row>
    <row r="29" spans="1:7" s="1" customFormat="1" ht="30" x14ac:dyDescent="0.25">
      <c r="A29" s="20" t="s">
        <v>27</v>
      </c>
      <c r="B29" s="23">
        <f t="shared" si="1"/>
        <v>25000</v>
      </c>
      <c r="C29" s="48"/>
      <c r="D29" s="39">
        <v>25000</v>
      </c>
      <c r="E29" s="10"/>
      <c r="F29" s="15">
        <f t="shared" si="0"/>
        <v>25000</v>
      </c>
      <c r="G29" s="25"/>
    </row>
    <row r="30" spans="1:7" s="1" customFormat="1" ht="30" x14ac:dyDescent="0.25">
      <c r="A30" s="20" t="s">
        <v>28</v>
      </c>
      <c r="B30" s="23">
        <f t="shared" si="1"/>
        <v>6812</v>
      </c>
      <c r="C30" s="48"/>
      <c r="D30" s="39">
        <v>6812</v>
      </c>
      <c r="E30" s="10"/>
      <c r="F30" s="15">
        <f t="shared" si="0"/>
        <v>6812</v>
      </c>
      <c r="G30" s="25"/>
    </row>
    <row r="31" spans="1:7" s="1" customFormat="1" ht="30" x14ac:dyDescent="0.25">
      <c r="A31" s="20" t="s">
        <v>45</v>
      </c>
      <c r="B31" s="23">
        <f t="shared" si="1"/>
        <v>5110</v>
      </c>
      <c r="C31" s="48"/>
      <c r="D31" s="39">
        <v>5110</v>
      </c>
      <c r="E31" s="10"/>
      <c r="F31" s="15">
        <f t="shared" si="0"/>
        <v>5110</v>
      </c>
      <c r="G31" s="25"/>
    </row>
    <row r="32" spans="1:7" s="1" customFormat="1" ht="30" x14ac:dyDescent="0.25">
      <c r="A32" s="20" t="s">
        <v>29</v>
      </c>
      <c r="B32" s="23">
        <f t="shared" si="1"/>
        <v>2227</v>
      </c>
      <c r="C32" s="48"/>
      <c r="D32" s="39">
        <v>2227</v>
      </c>
      <c r="E32" s="10"/>
      <c r="F32" s="15">
        <f t="shared" si="0"/>
        <v>2227</v>
      </c>
      <c r="G32" s="25"/>
    </row>
    <row r="33" spans="1:7" s="1" customFormat="1" ht="31.5" x14ac:dyDescent="0.25">
      <c r="A33" s="18" t="s">
        <v>7</v>
      </c>
      <c r="B33" s="24">
        <f t="shared" si="1"/>
        <v>113639</v>
      </c>
      <c r="C33" s="50"/>
      <c r="D33" s="35">
        <f>D34+D35+D36+D37+D38</f>
        <v>113639</v>
      </c>
      <c r="E33" s="12">
        <f>E34+E35+E36+E37+E38</f>
        <v>0</v>
      </c>
      <c r="F33" s="15">
        <f t="shared" si="0"/>
        <v>113639</v>
      </c>
      <c r="G33" s="25"/>
    </row>
    <row r="34" spans="1:7" s="1" customFormat="1" ht="45" x14ac:dyDescent="0.25">
      <c r="A34" s="20" t="s">
        <v>30</v>
      </c>
      <c r="B34" s="23">
        <f t="shared" si="1"/>
        <v>93639</v>
      </c>
      <c r="C34" s="48"/>
      <c r="D34" s="39">
        <v>93639</v>
      </c>
      <c r="E34" s="10"/>
      <c r="F34" s="15">
        <f t="shared" si="0"/>
        <v>93639</v>
      </c>
      <c r="G34" s="25"/>
    </row>
    <row r="35" spans="1:7" s="1" customFormat="1" ht="47.25" x14ac:dyDescent="0.25">
      <c r="A35" s="19" t="s">
        <v>31</v>
      </c>
      <c r="B35" s="23">
        <f t="shared" si="1"/>
        <v>10000</v>
      </c>
      <c r="C35" s="48"/>
      <c r="D35" s="39">
        <v>10000</v>
      </c>
      <c r="E35" s="10"/>
      <c r="F35" s="15">
        <f t="shared" si="0"/>
        <v>10000</v>
      </c>
      <c r="G35" s="25"/>
    </row>
    <row r="36" spans="1:7" s="1" customFormat="1" ht="31.5" x14ac:dyDescent="0.25">
      <c r="A36" s="19" t="s">
        <v>48</v>
      </c>
      <c r="B36" s="23">
        <f t="shared" si="1"/>
        <v>0</v>
      </c>
      <c r="C36" s="48"/>
      <c r="D36" s="39"/>
      <c r="E36" s="10"/>
      <c r="F36" s="15">
        <f t="shared" si="0"/>
        <v>0</v>
      </c>
      <c r="G36" s="25"/>
    </row>
    <row r="37" spans="1:7" s="1" customFormat="1" ht="16.5" x14ac:dyDescent="0.25">
      <c r="A37" s="19" t="s">
        <v>58</v>
      </c>
      <c r="B37" s="23">
        <f t="shared" si="1"/>
        <v>10000</v>
      </c>
      <c r="C37" s="48"/>
      <c r="D37" s="39">
        <v>10000</v>
      </c>
      <c r="E37" s="10"/>
      <c r="F37" s="15">
        <f t="shared" si="0"/>
        <v>10000</v>
      </c>
      <c r="G37" s="25"/>
    </row>
    <row r="38" spans="1:7" s="1" customFormat="1" ht="64.5" customHeight="1" x14ac:dyDescent="0.25">
      <c r="A38" s="19" t="s">
        <v>63</v>
      </c>
      <c r="B38" s="23">
        <f t="shared" si="1"/>
        <v>0</v>
      </c>
      <c r="C38" s="48"/>
      <c r="D38" s="39"/>
      <c r="E38" s="10"/>
      <c r="F38" s="15">
        <f t="shared" si="0"/>
        <v>0</v>
      </c>
      <c r="G38" s="25"/>
    </row>
    <row r="39" spans="1:7" s="1" customFormat="1" ht="16.5" x14ac:dyDescent="0.25">
      <c r="A39" s="20" t="s">
        <v>40</v>
      </c>
      <c r="B39" s="23">
        <f t="shared" si="1"/>
        <v>0</v>
      </c>
      <c r="C39" s="48"/>
      <c r="D39" s="39"/>
      <c r="E39" s="10"/>
      <c r="F39" s="15">
        <f t="shared" si="0"/>
        <v>0</v>
      </c>
      <c r="G39" s="25"/>
    </row>
    <row r="40" spans="1:7" s="1" customFormat="1" ht="16.5" x14ac:dyDescent="0.25">
      <c r="A40" s="20" t="s">
        <v>41</v>
      </c>
      <c r="B40" s="23">
        <f t="shared" si="1"/>
        <v>0</v>
      </c>
      <c r="C40" s="48"/>
      <c r="D40" s="39"/>
      <c r="E40" s="10"/>
      <c r="F40" s="15">
        <f t="shared" si="0"/>
        <v>0</v>
      </c>
      <c r="G40" s="25"/>
    </row>
    <row r="41" spans="1:7" s="1" customFormat="1" ht="31.5" x14ac:dyDescent="0.25">
      <c r="A41" s="18" t="s">
        <v>6</v>
      </c>
      <c r="B41" s="24">
        <f t="shared" si="1"/>
        <v>0</v>
      </c>
      <c r="C41" s="50"/>
      <c r="D41" s="35">
        <f>D42+D43+D44</f>
        <v>0</v>
      </c>
      <c r="E41" s="12">
        <f>E42+E43+E44</f>
        <v>0</v>
      </c>
      <c r="F41" s="15">
        <f t="shared" si="0"/>
        <v>0</v>
      </c>
      <c r="G41" s="25"/>
    </row>
    <row r="42" spans="1:7" s="1" customFormat="1" ht="47.25" x14ac:dyDescent="0.25">
      <c r="A42" s="19" t="s">
        <v>32</v>
      </c>
      <c r="B42" s="23">
        <f t="shared" si="1"/>
        <v>0</v>
      </c>
      <c r="C42" s="48"/>
      <c r="D42" s="39"/>
      <c r="E42" s="10"/>
      <c r="F42" s="15">
        <f t="shared" si="0"/>
        <v>0</v>
      </c>
      <c r="G42" s="25"/>
    </row>
    <row r="43" spans="1:7" s="1" customFormat="1" ht="47.25" x14ac:dyDescent="0.25">
      <c r="A43" s="19" t="s">
        <v>46</v>
      </c>
      <c r="B43" s="23">
        <f t="shared" si="1"/>
        <v>0</v>
      </c>
      <c r="C43" s="48"/>
      <c r="D43" s="39"/>
      <c r="E43" s="10"/>
      <c r="F43" s="15">
        <f t="shared" si="0"/>
        <v>0</v>
      </c>
      <c r="G43" s="25"/>
    </row>
    <row r="44" spans="1:7" s="1" customFormat="1" ht="16.5" x14ac:dyDescent="0.25">
      <c r="A44" s="19" t="s">
        <v>33</v>
      </c>
      <c r="B44" s="23">
        <f t="shared" si="1"/>
        <v>0</v>
      </c>
      <c r="C44" s="48"/>
      <c r="D44" s="39"/>
      <c r="E44" s="10"/>
      <c r="F44" s="15">
        <f t="shared" si="0"/>
        <v>0</v>
      </c>
      <c r="G44" s="25"/>
    </row>
    <row r="45" spans="1:7" s="1" customFormat="1" ht="31.5" x14ac:dyDescent="0.25">
      <c r="A45" s="19" t="s">
        <v>5</v>
      </c>
      <c r="B45" s="23">
        <f t="shared" si="1"/>
        <v>0</v>
      </c>
      <c r="C45" s="48"/>
      <c r="D45" s="39"/>
      <c r="E45" s="10"/>
      <c r="F45" s="15">
        <f t="shared" si="0"/>
        <v>0</v>
      </c>
      <c r="G45" s="25"/>
    </row>
    <row r="46" spans="1:7" s="1" customFormat="1" ht="63" x14ac:dyDescent="0.25">
      <c r="A46" s="18" t="s">
        <v>4</v>
      </c>
      <c r="B46" s="24">
        <f t="shared" si="1"/>
        <v>64399</v>
      </c>
      <c r="C46" s="51">
        <v>64399</v>
      </c>
      <c r="D46" s="40">
        <v>0</v>
      </c>
      <c r="E46" s="13"/>
      <c r="F46" s="15">
        <f t="shared" si="0"/>
        <v>64399</v>
      </c>
      <c r="G46" s="25"/>
    </row>
    <row r="47" spans="1:7" s="1" customFormat="1" ht="69" customHeight="1" x14ac:dyDescent="0.25">
      <c r="A47" s="18" t="s">
        <v>3</v>
      </c>
      <c r="B47" s="24">
        <f>D47+C47</f>
        <v>294295.20999999996</v>
      </c>
      <c r="C47" s="51">
        <f>C55</f>
        <v>64398</v>
      </c>
      <c r="D47" s="35">
        <f>D48+D53+D54+D55+D56+D49</f>
        <v>229897.21</v>
      </c>
      <c r="E47" s="12">
        <f>E48+E49+E50+E51+E52+E54+E55</f>
        <v>0</v>
      </c>
      <c r="F47" s="15">
        <f t="shared" si="0"/>
        <v>294295.20999999996</v>
      </c>
      <c r="G47" s="31">
        <f>G49+G55</f>
        <v>936000</v>
      </c>
    </row>
    <row r="48" spans="1:7" s="1" customFormat="1" ht="30.75" customHeight="1" x14ac:dyDescent="0.25">
      <c r="A48" s="19" t="s">
        <v>34</v>
      </c>
      <c r="B48" s="23">
        <f t="shared" si="1"/>
        <v>11180</v>
      </c>
      <c r="C48" s="52"/>
      <c r="D48" s="41">
        <v>11180</v>
      </c>
      <c r="E48" s="11"/>
      <c r="F48" s="15">
        <f t="shared" si="0"/>
        <v>11180</v>
      </c>
      <c r="G48" s="26"/>
    </row>
    <row r="49" spans="1:7" s="1" customFormat="1" ht="25.5" customHeight="1" x14ac:dyDescent="0.25">
      <c r="A49" s="19" t="s">
        <v>35</v>
      </c>
      <c r="B49" s="23">
        <f t="shared" si="1"/>
        <v>128700</v>
      </c>
      <c r="C49" s="53"/>
      <c r="D49" s="42">
        <v>128700</v>
      </c>
      <c r="E49" s="6"/>
      <c r="F49" s="15">
        <f t="shared" si="0"/>
        <v>128700</v>
      </c>
      <c r="G49" s="26">
        <v>842400</v>
      </c>
    </row>
    <row r="50" spans="1:7" s="1" customFormat="1" ht="16.5" customHeight="1" x14ac:dyDescent="0.25">
      <c r="A50" s="19" t="s">
        <v>36</v>
      </c>
      <c r="B50" s="23">
        <f t="shared" si="1"/>
        <v>0</v>
      </c>
      <c r="C50" s="53"/>
      <c r="D50" s="42"/>
      <c r="E50" s="6"/>
      <c r="F50" s="15">
        <f t="shared" si="0"/>
        <v>0</v>
      </c>
      <c r="G50" s="26"/>
    </row>
    <row r="51" spans="1:7" s="1" customFormat="1" ht="21" customHeight="1" x14ac:dyDescent="0.25">
      <c r="A51" s="20" t="s">
        <v>37</v>
      </c>
      <c r="B51" s="23">
        <f t="shared" si="1"/>
        <v>0</v>
      </c>
      <c r="C51" s="53"/>
      <c r="D51" s="42"/>
      <c r="E51" s="6"/>
      <c r="F51" s="15">
        <f t="shared" si="0"/>
        <v>0</v>
      </c>
      <c r="G51" s="26"/>
    </row>
    <row r="52" spans="1:7" s="1" customFormat="1" ht="21" customHeight="1" x14ac:dyDescent="0.25">
      <c r="A52" s="20" t="s">
        <v>38</v>
      </c>
      <c r="B52" s="23">
        <f t="shared" si="1"/>
        <v>0</v>
      </c>
      <c r="C52" s="53"/>
      <c r="D52" s="42"/>
      <c r="E52" s="6"/>
      <c r="F52" s="15">
        <f t="shared" si="0"/>
        <v>0</v>
      </c>
      <c r="G52" s="26"/>
    </row>
    <row r="53" spans="1:7" s="1" customFormat="1" ht="21" customHeight="1" x14ac:dyDescent="0.25">
      <c r="A53" s="20" t="s">
        <v>47</v>
      </c>
      <c r="B53" s="23">
        <f t="shared" si="1"/>
        <v>16951</v>
      </c>
      <c r="C53" s="53"/>
      <c r="D53" s="42">
        <v>16951</v>
      </c>
      <c r="E53" s="6"/>
      <c r="F53" s="15">
        <f t="shared" si="0"/>
        <v>16951</v>
      </c>
      <c r="G53" s="26"/>
    </row>
    <row r="54" spans="1:7" s="1" customFormat="1" ht="53.25" customHeight="1" x14ac:dyDescent="0.25">
      <c r="A54" s="20" t="s">
        <v>39</v>
      </c>
      <c r="B54" s="23">
        <f t="shared" si="1"/>
        <v>28542</v>
      </c>
      <c r="C54" s="53"/>
      <c r="D54" s="42">
        <v>28542</v>
      </c>
      <c r="E54" s="6"/>
      <c r="F54" s="15">
        <f t="shared" si="0"/>
        <v>28542</v>
      </c>
      <c r="G54" s="26"/>
    </row>
    <row r="55" spans="1:7" s="1" customFormat="1" ht="21" customHeight="1" x14ac:dyDescent="0.25">
      <c r="A55" s="19" t="s">
        <v>64</v>
      </c>
      <c r="B55" s="23">
        <f t="shared" si="1"/>
        <v>108922.20999999999</v>
      </c>
      <c r="C55" s="53">
        <v>64398</v>
      </c>
      <c r="D55" s="42">
        <v>44524.21</v>
      </c>
      <c r="E55" s="6"/>
      <c r="F55" s="15">
        <f t="shared" si="0"/>
        <v>108922.20999999999</v>
      </c>
      <c r="G55" s="26">
        <v>93600</v>
      </c>
    </row>
    <row r="56" spans="1:7" s="1" customFormat="1" ht="16.5" x14ac:dyDescent="0.25">
      <c r="A56" s="19" t="s">
        <v>60</v>
      </c>
      <c r="B56" s="23">
        <f t="shared" si="1"/>
        <v>0</v>
      </c>
      <c r="C56" s="54"/>
      <c r="D56" s="38"/>
      <c r="E56" s="5"/>
      <c r="F56" s="15">
        <f t="shared" si="0"/>
        <v>0</v>
      </c>
      <c r="G56" s="25"/>
    </row>
    <row r="57" spans="1:7" s="1" customFormat="1" ht="64.5" customHeight="1" thickBot="1" x14ac:dyDescent="0.3">
      <c r="A57" s="19" t="s">
        <v>49</v>
      </c>
      <c r="B57" s="32">
        <f>B47+B46+B33+B22+B15+B14+B13</f>
        <v>2434539</v>
      </c>
      <c r="C57" s="55">
        <f>C47+C46+C33+C22+C15+C14+C13</f>
        <v>128797</v>
      </c>
      <c r="D57" s="36">
        <f>D47+D46+D33+D22+D15+D14+D13</f>
        <v>2305742</v>
      </c>
      <c r="E57" s="45">
        <f>E47+E46+E33+E22+E15+E14+E13</f>
        <v>0</v>
      </c>
      <c r="F57" s="15">
        <f>B57</f>
        <v>2434539</v>
      </c>
      <c r="G57" s="32">
        <f>G47+G46+G33+G22+G15+G14+G13</f>
        <v>936000</v>
      </c>
    </row>
    <row r="58" spans="1:7" ht="24" customHeight="1" x14ac:dyDescent="0.25">
      <c r="A58" s="62" t="s">
        <v>2</v>
      </c>
      <c r="B58" s="63"/>
      <c r="C58" s="63"/>
      <c r="D58" s="63"/>
      <c r="E58" s="63"/>
    </row>
    <row r="59" spans="1:7" s="1" customFormat="1" ht="45.75" customHeight="1" x14ac:dyDescent="0.25">
      <c r="A59" s="60" t="s">
        <v>53</v>
      </c>
      <c r="B59" s="60"/>
      <c r="C59" s="58"/>
      <c r="D59" s="27"/>
      <c r="E59" s="28" t="s">
        <v>54</v>
      </c>
    </row>
    <row r="60" spans="1:7" ht="24.75" customHeight="1" x14ac:dyDescent="0.25">
      <c r="A60" s="30" t="s">
        <v>55</v>
      </c>
      <c r="B60" s="27"/>
      <c r="C60" s="27"/>
      <c r="D60" s="27"/>
      <c r="E60" s="28"/>
    </row>
    <row r="61" spans="1:7" s="2" customFormat="1" ht="15.75" x14ac:dyDescent="0.25">
      <c r="A61" s="59" t="s">
        <v>56</v>
      </c>
      <c r="B61" s="27"/>
      <c r="C61" s="27"/>
      <c r="D61" s="27"/>
      <c r="E61" s="28" t="s">
        <v>57</v>
      </c>
    </row>
    <row r="62" spans="1:7" s="2" customFormat="1" ht="15" customHeight="1" x14ac:dyDescent="0.25">
      <c r="A62" s="27"/>
      <c r="B62" s="27"/>
      <c r="C62" s="27"/>
      <c r="D62" s="27"/>
      <c r="E62" s="28"/>
    </row>
    <row r="63" spans="1:7" s="2" customFormat="1" ht="15.75" x14ac:dyDescent="0.25">
      <c r="A63" s="28"/>
      <c r="B63" s="28"/>
      <c r="C63" s="28"/>
      <c r="D63" s="28"/>
      <c r="E63" s="28"/>
    </row>
    <row r="64" spans="1:7" s="2" customFormat="1" ht="15.75" x14ac:dyDescent="0.25">
      <c r="A64" s="28"/>
      <c r="B64" s="28"/>
      <c r="C64" s="28"/>
      <c r="D64" s="28"/>
      <c r="E64" s="28"/>
    </row>
    <row r="65" spans="1:5" s="2" customFormat="1" ht="15.75" x14ac:dyDescent="0.25">
      <c r="A65" s="28"/>
      <c r="B65" s="28"/>
      <c r="C65" s="28"/>
      <c r="D65" s="29"/>
      <c r="E65" s="34"/>
    </row>
    <row r="66" spans="1:5" s="2" customFormat="1" x14ac:dyDescent="0.25">
      <c r="A66" s="61" t="s">
        <v>1</v>
      </c>
      <c r="B66" s="61"/>
      <c r="C66" s="33"/>
      <c r="D66" s="4"/>
    </row>
  </sheetData>
  <mergeCells count="11">
    <mergeCell ref="A1:G1"/>
    <mergeCell ref="G5:G7"/>
    <mergeCell ref="F5:F7"/>
    <mergeCell ref="B5:E5"/>
    <mergeCell ref="C6:E6"/>
    <mergeCell ref="B6:B7"/>
    <mergeCell ref="A66:B66"/>
    <mergeCell ref="A58:E58"/>
    <mergeCell ref="A3:B3"/>
    <mergeCell ref="A5:A7"/>
    <mergeCell ref="C3:E3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rstPageNumber="19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14 (Свод плана ФХД)</vt:lpstr>
      <vt:lpstr>'Прил 14 (Свод плана ФХД)'!Область_печати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Марченко</dc:creator>
  <cp:lastModifiedBy>Бринько</cp:lastModifiedBy>
  <cp:lastPrinted>2020-12-25T01:29:30Z</cp:lastPrinted>
  <dcterms:created xsi:type="dcterms:W3CDTF">2016-07-14T22:55:16Z</dcterms:created>
  <dcterms:modified xsi:type="dcterms:W3CDTF">2024-12-21T03:33:04Z</dcterms:modified>
</cp:coreProperties>
</file>